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eHernT\Desktop\FINAL SALESBOOK\"/>
    </mc:Choice>
  </mc:AlternateContent>
  <bookViews>
    <workbookView xWindow="0" yWindow="0" windowWidth="15345" windowHeight="4455"/>
  </bookViews>
  <sheets>
    <sheet name="Business Case" sheetId="2" r:id="rId1"/>
    <sheet name="References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2" l="1"/>
  <c r="E69" i="2" l="1"/>
  <c r="D72" i="2"/>
  <c r="E10" i="2"/>
  <c r="E48" i="2"/>
  <c r="E50" i="2"/>
  <c r="E44" i="2"/>
  <c r="E30" i="2"/>
  <c r="E36" i="2"/>
  <c r="E23" i="2"/>
  <c r="E25" i="2"/>
  <c r="E15" i="2"/>
  <c r="E16" i="2"/>
  <c r="E18" i="2"/>
  <c r="E54" i="2"/>
  <c r="E57" i="2" s="1"/>
  <c r="D64" i="2" s="1"/>
  <c r="E78" i="2" s="1"/>
</calcChain>
</file>

<file path=xl/sharedStrings.xml><?xml version="1.0" encoding="utf-8"?>
<sst xmlns="http://schemas.openxmlformats.org/spreadsheetml/2006/main" count="57" uniqueCount="54">
  <si>
    <t>(based on 230 (8hr) work days)</t>
  </si>
  <si>
    <t>Avg. Daily Salary</t>
  </si>
  <si>
    <t>Employee cost</t>
  </si>
  <si>
    <t>Number of days until vacant position filled</t>
  </si>
  <si>
    <t>Calculated daily cost</t>
  </si>
  <si>
    <t>Total cost to 'cover' vacant position</t>
  </si>
  <si>
    <t>HR/Hiring manager's annual salary</t>
  </si>
  <si>
    <t>Calculated HR/Hiring manager's hourly rate</t>
  </si>
  <si>
    <t>Cost of other recruitment process</t>
  </si>
  <si>
    <t>Total cost to fill a vacant position</t>
  </si>
  <si>
    <t>Orientation/Training Cost</t>
  </si>
  <si>
    <t>Trainer/Manager annual salary</t>
  </si>
  <si>
    <t>Calculated trainer/manager daily rate</t>
  </si>
  <si>
    <t>Training days</t>
  </si>
  <si>
    <t>Total cost for Orientation/Training</t>
  </si>
  <si>
    <t>Cost of productivity ramp-up</t>
  </si>
  <si>
    <t>Avg. Annual Salary (with bonus)</t>
  </si>
  <si>
    <t>Total turnover cost</t>
  </si>
  <si>
    <t>Number of employees lost (in last 12 months)</t>
  </si>
  <si>
    <t>Total turnover cost per employee</t>
  </si>
  <si>
    <t>Cost of lost productivity</t>
  </si>
  <si>
    <t>(50% of productivity)</t>
  </si>
  <si>
    <t>(assuming co-worker has the same salary)</t>
  </si>
  <si>
    <t>Cost of coworkers filling up 50% lost productity</t>
  </si>
  <si>
    <t>Total Pre-departure cost</t>
  </si>
  <si>
    <t>Cost of Job Advertising</t>
  </si>
  <si>
    <t>Estimated Annual Turnover Cost</t>
  </si>
  <si>
    <t>Value created by a top performer (84th percentile)</t>
  </si>
  <si>
    <t>Total added value to the company</t>
  </si>
  <si>
    <t>(based on number of employees hired)</t>
  </si>
  <si>
    <t>Number of employees to hire</t>
  </si>
  <si>
    <t>Business Case for XXXXX</t>
  </si>
  <si>
    <t>Turnover Cost</t>
  </si>
  <si>
    <t>Number of working days from resignation to leaving</t>
  </si>
  <si>
    <t>Time spent on Interviews</t>
  </si>
  <si>
    <t>Time spent on Resume Screening</t>
  </si>
  <si>
    <t>Daily Employee Cost</t>
  </si>
  <si>
    <t>Seedlink Reduces Turnover by 20%</t>
  </si>
  <si>
    <t>Potential Turnover Savings</t>
  </si>
  <si>
    <t>Savings</t>
  </si>
  <si>
    <t>Value Seedlink Brings to XXXXX</t>
  </si>
  <si>
    <t>Total Value (Savings + Value Added)</t>
  </si>
  <si>
    <r>
      <t xml:space="preserve">Pre-departure Cost
</t>
    </r>
    <r>
      <rPr>
        <sz val="9"/>
        <color theme="0"/>
        <rFont val="Arial"/>
        <family val="2"/>
      </rPr>
      <t>(Estimated lost of productivity at about 50-75% when employee resigns from position)</t>
    </r>
  </si>
  <si>
    <r>
      <t xml:space="preserve">Cost of Vacant Position </t>
    </r>
    <r>
      <rPr>
        <sz val="10"/>
        <color theme="0"/>
        <rFont val="Arial"/>
        <family val="2"/>
      </rPr>
      <t xml:space="preserve">
</t>
    </r>
    <r>
      <rPr>
        <sz val="9"/>
        <color theme="0"/>
        <rFont val="Arial"/>
        <family val="2"/>
      </rPr>
      <t>(cost of other employees 'filling in' while position is vacant)</t>
    </r>
  </si>
  <si>
    <t>Cost to Fill a Vacant Position</t>
  </si>
  <si>
    <r>
      <t xml:space="preserve">Cost of Productivty Ramp-up 
</t>
    </r>
    <r>
      <rPr>
        <sz val="9"/>
        <color theme="0"/>
        <rFont val="Arial"/>
        <family val="2"/>
      </rPr>
      <t>(An average new employee has their productivity level at 50% productivity for the first 3 months)</t>
    </r>
  </si>
  <si>
    <t>(average number of working days in first 3 months is 58)</t>
  </si>
  <si>
    <t>(number of hours)</t>
  </si>
  <si>
    <t>(40% of employees' annual salary)</t>
  </si>
  <si>
    <r>
      <rPr>
        <b/>
        <sz val="14"/>
        <color theme="1"/>
        <rFont val="Arial"/>
        <family val="2"/>
      </rPr>
      <t>Note:</t>
    </r>
    <r>
      <rPr>
        <sz val="14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This excel sheet does not work in ZOHO Docs so please download it. Only main titles and boxes in red can be edited.</t>
    </r>
  </si>
  <si>
    <r>
      <t xml:space="preserve">Value added in a Top Performer
</t>
    </r>
    <r>
      <rPr>
        <b/>
        <sz val="9"/>
        <color theme="0"/>
        <rFont val="Arial"/>
        <family val="2"/>
      </rPr>
      <t>(brings 40% more value than a 50th percentile worker)
(F. L. Schmidt &amp; J. E. Hunter)</t>
    </r>
  </si>
  <si>
    <t>References</t>
  </si>
  <si>
    <t>Schmidt, F. L., &amp; Hunter, J. E. (1998). The validity and utility of selection methods in personnel psychology: Practical and theoretical implications of 85 years of research findings. Psychological bulletin, 124(2), 262.</t>
  </si>
  <si>
    <t>Business case template structure - https://www.ere.net/how-to-really-calculate-the-cost-of-employee-turnover/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</si>
</sst>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¥-804]#,##0.00"/>
    <numFmt numFmtId="165" formatCode="_ [$¥-804]* #,##0.00_ ;_ [$¥-804]* \-#,##0.00_ ;_ [$¥-804]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8"/>
      <color theme="0"/>
      <name val="Arial"/>
      <family val="2"/>
    </font>
    <font>
      <sz val="14"/>
      <color theme="1"/>
      <name val="Arial"/>
      <family val="2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1" fillId="8" borderId="0" xfId="0" applyNumberFormat="1" applyFont="1" applyFill="1" applyAlignment="1">
      <alignment vertical="center"/>
    </xf>
    <xf numFmtId="164" fontId="1" fillId="7" borderId="0" xfId="0" applyNumberFormat="1" applyFont="1" applyFill="1" applyAlignment="1">
      <alignment vertical="center"/>
    </xf>
    <xf numFmtId="0" fontId="1" fillId="8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164" fontId="1" fillId="3" borderId="0" xfId="0" applyNumberFormat="1" applyFont="1" applyFill="1" applyAlignment="1">
      <alignment vertical="center"/>
    </xf>
    <xf numFmtId="0" fontId="4" fillId="7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164" fontId="1" fillId="8" borderId="0" xfId="0" applyNumberFormat="1" applyFont="1" applyFill="1" applyBorder="1" applyAlignment="1">
      <alignment vertical="center"/>
    </xf>
    <xf numFmtId="164" fontId="1" fillId="7" borderId="0" xfId="0" applyNumberFormat="1" applyFont="1" applyFill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7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164" fontId="5" fillId="7" borderId="1" xfId="0" applyNumberFormat="1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6" fillId="7" borderId="0" xfId="0" applyFont="1" applyFill="1" applyAlignment="1">
      <alignment vertical="center"/>
    </xf>
    <xf numFmtId="165" fontId="5" fillId="7" borderId="1" xfId="0" applyNumberFormat="1" applyFont="1" applyFill="1" applyBorder="1" applyAlignment="1">
      <alignment vertical="center"/>
    </xf>
    <xf numFmtId="165" fontId="6" fillId="7" borderId="0" xfId="0" applyNumberFormat="1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6" borderId="0" xfId="0" applyFont="1" applyFill="1" applyAlignment="1">
      <alignment vertical="center"/>
    </xf>
    <xf numFmtId="0" fontId="7" fillId="9" borderId="0" xfId="0" applyFont="1" applyFill="1" applyAlignment="1">
      <alignment vertical="center"/>
    </xf>
    <xf numFmtId="0" fontId="8" fillId="9" borderId="0" xfId="0" applyFont="1" applyFill="1" applyAlignment="1">
      <alignment vertical="center"/>
    </xf>
    <xf numFmtId="0" fontId="1" fillId="6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1" fillId="7" borderId="0" xfId="0" applyFont="1" applyFill="1" applyAlignment="1">
      <alignment vertical="center"/>
    </xf>
    <xf numFmtId="0" fontId="11" fillId="7" borderId="0" xfId="0" applyFont="1" applyFill="1" applyBorder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4" fillId="5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165" fontId="9" fillId="3" borderId="2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/>
    </xf>
    <xf numFmtId="165" fontId="8" fillId="9" borderId="3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0" fillId="0" borderId="0" xfId="0" applyAlignment="1">
      <alignment horizontal="center" wrapText="1"/>
    </xf>
    <xf numFmtId="0" fontId="1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topLeftCell="A61" workbookViewId="0">
      <selection activeCell="G56" sqref="G56"/>
    </sheetView>
  </sheetViews>
  <sheetFormatPr defaultRowHeight="14.25" x14ac:dyDescent="0.25"/>
  <cols>
    <col min="1" max="1" width="1.7109375" style="27" customWidth="1"/>
    <col min="2" max="2" width="6.140625" style="12" customWidth="1"/>
    <col min="3" max="3" width="46.5703125" style="12" customWidth="1"/>
    <col min="4" max="4" width="3.85546875" style="12" customWidth="1"/>
    <col min="5" max="5" width="13.7109375" style="12" bestFit="1" customWidth="1"/>
    <col min="6" max="6" width="3.28515625" style="12" customWidth="1"/>
    <col min="7" max="7" width="23.5703125" style="12" customWidth="1"/>
    <col min="8" max="8" width="28.7109375" style="12" customWidth="1"/>
    <col min="9" max="9" width="2.140625" style="27" customWidth="1"/>
    <col min="10" max="16384" width="9.140625" style="12"/>
  </cols>
  <sheetData>
    <row r="1" spans="1:9" ht="8.25" customHeight="1" x14ac:dyDescent="0.25">
      <c r="A1" s="29"/>
      <c r="B1" s="29"/>
      <c r="C1" s="29"/>
      <c r="D1" s="29"/>
      <c r="E1" s="29"/>
      <c r="F1" s="29"/>
      <c r="G1" s="29"/>
      <c r="H1" s="29"/>
      <c r="I1" s="29"/>
    </row>
    <row r="2" spans="1:9" ht="41.25" customHeight="1" x14ac:dyDescent="0.25">
      <c r="A2" s="29"/>
      <c r="B2" s="38" t="s">
        <v>31</v>
      </c>
      <c r="C2" s="38"/>
      <c r="D2" s="38"/>
      <c r="E2" s="38"/>
      <c r="F2" s="38"/>
      <c r="G2" s="38"/>
      <c r="H2" s="38"/>
      <c r="I2" s="29"/>
    </row>
    <row r="3" spans="1:9" ht="13.5" customHeight="1" x14ac:dyDescent="0.25">
      <c r="A3" s="29"/>
      <c r="B3" s="33"/>
      <c r="C3" s="33"/>
      <c r="D3" s="33"/>
      <c r="E3" s="33"/>
      <c r="F3" s="33"/>
      <c r="G3" s="33"/>
      <c r="H3" s="33"/>
      <c r="I3" s="29"/>
    </row>
    <row r="4" spans="1:9" ht="15.75" customHeight="1" x14ac:dyDescent="0.25">
      <c r="A4" s="29"/>
      <c r="B4" s="42" t="s">
        <v>49</v>
      </c>
      <c r="C4" s="42"/>
      <c r="D4" s="42"/>
      <c r="E4" s="42"/>
      <c r="F4" s="42"/>
      <c r="G4" s="42"/>
      <c r="H4" s="42"/>
      <c r="I4" s="29"/>
    </row>
    <row r="5" spans="1:9" ht="15.75" customHeight="1" x14ac:dyDescent="0.25">
      <c r="A5" s="29"/>
      <c r="B5" s="33"/>
      <c r="C5" s="33"/>
      <c r="D5" s="33"/>
      <c r="E5" s="33"/>
      <c r="F5" s="33"/>
      <c r="G5" s="33"/>
      <c r="H5" s="33"/>
      <c r="I5" s="29"/>
    </row>
    <row r="6" spans="1:9" ht="32.25" customHeight="1" x14ac:dyDescent="0.25">
      <c r="A6" s="29"/>
      <c r="B6" s="37" t="s">
        <v>32</v>
      </c>
      <c r="C6" s="37"/>
      <c r="D6" s="37"/>
      <c r="E6" s="37"/>
      <c r="F6" s="37"/>
      <c r="G6" s="37"/>
      <c r="H6" s="37"/>
      <c r="I6" s="29"/>
    </row>
    <row r="7" spans="1:9" ht="17.25" customHeight="1" x14ac:dyDescent="0.25">
      <c r="A7" s="29"/>
      <c r="B7" s="35" t="s">
        <v>2</v>
      </c>
      <c r="C7" s="35"/>
      <c r="D7" s="35"/>
      <c r="E7" s="35"/>
      <c r="F7" s="35"/>
      <c r="G7" s="35"/>
      <c r="H7" s="35"/>
      <c r="I7" s="29"/>
    </row>
    <row r="8" spans="1:9" ht="12.75" customHeight="1" x14ac:dyDescent="0.25">
      <c r="A8" s="29"/>
      <c r="B8" s="7"/>
      <c r="C8" s="7"/>
      <c r="D8" s="7"/>
      <c r="E8" s="7"/>
      <c r="F8" s="7"/>
      <c r="G8" s="7"/>
      <c r="H8" s="7"/>
      <c r="I8" s="29"/>
    </row>
    <row r="9" spans="1:9" x14ac:dyDescent="0.25">
      <c r="A9" s="29"/>
      <c r="B9" s="13"/>
      <c r="C9" s="13" t="s">
        <v>16</v>
      </c>
      <c r="D9" s="13"/>
      <c r="E9" s="8">
        <v>120000</v>
      </c>
      <c r="F9" s="13"/>
      <c r="G9" s="13"/>
      <c r="H9" s="13"/>
      <c r="I9" s="29"/>
    </row>
    <row r="10" spans="1:9" x14ac:dyDescent="0.25">
      <c r="A10" s="29"/>
      <c r="B10" s="13"/>
      <c r="C10" s="13" t="s">
        <v>1</v>
      </c>
      <c r="D10" s="13"/>
      <c r="E10" s="2">
        <f>E9/230</f>
        <v>521.73913043478262</v>
      </c>
      <c r="F10" s="13"/>
      <c r="G10" s="31" t="s">
        <v>0</v>
      </c>
      <c r="H10" s="13"/>
      <c r="I10" s="29"/>
    </row>
    <row r="11" spans="1:9" x14ac:dyDescent="0.25">
      <c r="A11" s="29"/>
      <c r="B11" s="13"/>
      <c r="C11" s="13"/>
      <c r="D11" s="13"/>
      <c r="E11" s="13"/>
      <c r="F11" s="13"/>
      <c r="G11" s="13"/>
      <c r="H11" s="13"/>
      <c r="I11" s="29"/>
    </row>
    <row r="12" spans="1:9" ht="36" customHeight="1" x14ac:dyDescent="0.25">
      <c r="A12" s="29"/>
      <c r="B12" s="41" t="s">
        <v>42</v>
      </c>
      <c r="C12" s="35"/>
      <c r="D12" s="35"/>
      <c r="E12" s="35"/>
      <c r="F12" s="35"/>
      <c r="G12" s="35"/>
      <c r="H12" s="35"/>
      <c r="I12" s="29"/>
    </row>
    <row r="13" spans="1:9" ht="13.5" customHeight="1" x14ac:dyDescent="0.25">
      <c r="A13" s="29"/>
      <c r="B13" s="6"/>
      <c r="C13" s="7"/>
      <c r="D13" s="7"/>
      <c r="E13" s="7"/>
      <c r="F13" s="7"/>
      <c r="G13" s="7"/>
      <c r="H13" s="7"/>
      <c r="I13" s="29"/>
    </row>
    <row r="14" spans="1:9" ht="16.5" customHeight="1" x14ac:dyDescent="0.25">
      <c r="A14" s="29"/>
      <c r="B14" s="13"/>
      <c r="C14" s="13" t="s">
        <v>33</v>
      </c>
      <c r="D14" s="13"/>
      <c r="E14" s="10">
        <v>20</v>
      </c>
      <c r="F14" s="13"/>
      <c r="G14" s="13"/>
      <c r="H14" s="13"/>
      <c r="I14" s="29"/>
    </row>
    <row r="15" spans="1:9" ht="16.5" customHeight="1" x14ac:dyDescent="0.25">
      <c r="A15" s="29"/>
      <c r="B15" s="13"/>
      <c r="C15" s="13" t="s">
        <v>20</v>
      </c>
      <c r="D15" s="13"/>
      <c r="E15" s="2">
        <f>E10*E14*0.5</f>
        <v>5217.391304347826</v>
      </c>
      <c r="F15" s="13"/>
      <c r="G15" s="31" t="s">
        <v>21</v>
      </c>
      <c r="H15" s="13"/>
      <c r="I15" s="29"/>
    </row>
    <row r="16" spans="1:9" ht="16.5" customHeight="1" x14ac:dyDescent="0.25">
      <c r="A16" s="29"/>
      <c r="B16" s="13"/>
      <c r="C16" s="13" t="s">
        <v>23</v>
      </c>
      <c r="D16" s="13"/>
      <c r="E16" s="2">
        <f>E15</f>
        <v>5217.391304347826</v>
      </c>
      <c r="F16" s="13"/>
      <c r="G16" s="31" t="s">
        <v>22</v>
      </c>
      <c r="H16" s="13"/>
      <c r="I16" s="29"/>
    </row>
    <row r="17" spans="1:9" x14ac:dyDescent="0.25">
      <c r="A17" s="29"/>
      <c r="B17" s="13"/>
      <c r="C17" s="13"/>
      <c r="D17" s="13"/>
      <c r="E17" s="13"/>
      <c r="F17" s="13"/>
      <c r="G17" s="13"/>
      <c r="H17" s="13"/>
      <c r="I17" s="29"/>
    </row>
    <row r="18" spans="1:9" ht="15.75" thickBot="1" x14ac:dyDescent="0.3">
      <c r="A18" s="29"/>
      <c r="B18" s="13"/>
      <c r="C18" s="14" t="s">
        <v>24</v>
      </c>
      <c r="D18" s="13"/>
      <c r="E18" s="15">
        <f>SUM(E15:E16)</f>
        <v>10434.782608695652</v>
      </c>
      <c r="F18" s="13"/>
      <c r="G18" s="13"/>
      <c r="H18" s="13"/>
      <c r="I18" s="29"/>
    </row>
    <row r="19" spans="1:9" x14ac:dyDescent="0.25">
      <c r="A19" s="29"/>
      <c r="B19" s="13"/>
      <c r="C19" s="13"/>
      <c r="D19" s="13"/>
      <c r="E19" s="13"/>
      <c r="F19" s="13"/>
      <c r="G19" s="13"/>
      <c r="H19" s="13"/>
      <c r="I19" s="29"/>
    </row>
    <row r="20" spans="1:9" ht="32.25" customHeight="1" x14ac:dyDescent="0.25">
      <c r="A20" s="29"/>
      <c r="B20" s="41" t="s">
        <v>43</v>
      </c>
      <c r="C20" s="35"/>
      <c r="D20" s="35"/>
      <c r="E20" s="35"/>
      <c r="F20" s="35"/>
      <c r="G20" s="35"/>
      <c r="H20" s="35"/>
      <c r="I20" s="29"/>
    </row>
    <row r="21" spans="1:9" ht="15.75" x14ac:dyDescent="0.25">
      <c r="A21" s="29"/>
      <c r="B21" s="7"/>
      <c r="C21" s="7"/>
      <c r="D21" s="7"/>
      <c r="E21" s="7"/>
      <c r="F21" s="7"/>
      <c r="G21" s="7"/>
      <c r="H21" s="7"/>
      <c r="I21" s="29"/>
    </row>
    <row r="22" spans="1:9" ht="17.25" customHeight="1" x14ac:dyDescent="0.25">
      <c r="A22" s="29"/>
      <c r="B22" s="13"/>
      <c r="C22" s="13" t="s">
        <v>3</v>
      </c>
      <c r="D22" s="13"/>
      <c r="E22" s="3">
        <v>30</v>
      </c>
      <c r="F22" s="13"/>
      <c r="G22" s="13"/>
      <c r="H22" s="13"/>
      <c r="I22" s="29"/>
    </row>
    <row r="23" spans="1:9" ht="17.25" customHeight="1" x14ac:dyDescent="0.25">
      <c r="A23" s="29"/>
      <c r="B23" s="13"/>
      <c r="C23" s="13" t="s">
        <v>4</v>
      </c>
      <c r="D23" s="13"/>
      <c r="E23" s="2">
        <f>E10</f>
        <v>521.73913043478262</v>
      </c>
      <c r="F23" s="13"/>
      <c r="G23" s="13"/>
      <c r="H23" s="13"/>
      <c r="I23" s="29"/>
    </row>
    <row r="24" spans="1:9" x14ac:dyDescent="0.25">
      <c r="A24" s="29"/>
      <c r="B24" s="13"/>
      <c r="C24" s="13"/>
      <c r="D24" s="13"/>
      <c r="E24" s="13"/>
      <c r="F24" s="13"/>
      <c r="G24" s="13"/>
      <c r="H24" s="13"/>
      <c r="I24" s="29"/>
    </row>
    <row r="25" spans="1:9" ht="15.75" thickBot="1" x14ac:dyDescent="0.3">
      <c r="A25" s="29"/>
      <c r="B25" s="13"/>
      <c r="C25" s="14" t="s">
        <v>5</v>
      </c>
      <c r="D25" s="13"/>
      <c r="E25" s="15">
        <f>PRODUCT(E22:E23)</f>
        <v>15652.173913043478</v>
      </c>
      <c r="F25" s="13"/>
      <c r="G25" s="13"/>
      <c r="H25" s="13"/>
      <c r="I25" s="29"/>
    </row>
    <row r="26" spans="1:9" x14ac:dyDescent="0.25">
      <c r="A26" s="29"/>
      <c r="B26" s="13"/>
      <c r="C26" s="13"/>
      <c r="D26" s="13"/>
      <c r="E26" s="13"/>
      <c r="F26" s="13"/>
      <c r="G26" s="13"/>
      <c r="H26" s="13"/>
      <c r="I26" s="29"/>
    </row>
    <row r="27" spans="1:9" ht="18.75" customHeight="1" x14ac:dyDescent="0.25">
      <c r="A27" s="29"/>
      <c r="B27" s="35" t="s">
        <v>44</v>
      </c>
      <c r="C27" s="35"/>
      <c r="D27" s="35"/>
      <c r="E27" s="35"/>
      <c r="F27" s="35"/>
      <c r="G27" s="35"/>
      <c r="H27" s="35"/>
      <c r="I27" s="29"/>
    </row>
    <row r="28" spans="1:9" ht="15.75" x14ac:dyDescent="0.25">
      <c r="A28" s="29"/>
      <c r="B28" s="7"/>
      <c r="C28" s="7"/>
      <c r="D28" s="7"/>
      <c r="E28" s="7"/>
      <c r="F28" s="7"/>
      <c r="G28" s="7"/>
      <c r="H28" s="7"/>
      <c r="I28" s="29"/>
    </row>
    <row r="29" spans="1:9" ht="17.25" customHeight="1" x14ac:dyDescent="0.25">
      <c r="A29" s="29"/>
      <c r="B29" s="13"/>
      <c r="C29" s="13" t="s">
        <v>6</v>
      </c>
      <c r="D29" s="13"/>
      <c r="E29" s="1">
        <v>180000</v>
      </c>
      <c r="F29" s="13"/>
      <c r="G29" s="13"/>
      <c r="H29" s="13"/>
      <c r="I29" s="29"/>
    </row>
    <row r="30" spans="1:9" ht="17.25" customHeight="1" x14ac:dyDescent="0.25">
      <c r="A30" s="29"/>
      <c r="B30" s="13"/>
      <c r="C30" s="13" t="s">
        <v>7</v>
      </c>
      <c r="D30" s="13"/>
      <c r="E30" s="2">
        <f>E29/230/8</f>
        <v>97.826086956521735</v>
      </c>
      <c r="F30" s="13"/>
      <c r="G30" s="31" t="s">
        <v>0</v>
      </c>
      <c r="H30" s="13"/>
      <c r="I30" s="29"/>
    </row>
    <row r="31" spans="1:9" ht="17.25" customHeight="1" x14ac:dyDescent="0.25">
      <c r="A31" s="29"/>
      <c r="B31" s="13"/>
      <c r="C31" s="13" t="s">
        <v>25</v>
      </c>
      <c r="D31" s="13"/>
      <c r="E31" s="1">
        <v>100</v>
      </c>
      <c r="F31" s="13"/>
      <c r="G31" s="31"/>
      <c r="H31" s="13"/>
      <c r="I31" s="29"/>
    </row>
    <row r="32" spans="1:9" ht="17.25" customHeight="1" x14ac:dyDescent="0.25">
      <c r="A32" s="29"/>
      <c r="B32" s="13"/>
      <c r="C32" s="13" t="s">
        <v>35</v>
      </c>
      <c r="D32" s="13"/>
      <c r="E32" s="3">
        <v>5</v>
      </c>
      <c r="F32" s="13"/>
      <c r="G32" s="31" t="s">
        <v>47</v>
      </c>
      <c r="H32" s="13"/>
      <c r="I32" s="29"/>
    </row>
    <row r="33" spans="1:9" ht="17.25" customHeight="1" x14ac:dyDescent="0.25">
      <c r="A33" s="29"/>
      <c r="B33" s="13"/>
      <c r="C33" s="13" t="s">
        <v>34</v>
      </c>
      <c r="D33" s="13"/>
      <c r="E33" s="3">
        <v>15</v>
      </c>
      <c r="F33" s="13"/>
      <c r="G33" s="31" t="s">
        <v>47</v>
      </c>
      <c r="H33" s="13"/>
      <c r="I33" s="29"/>
    </row>
    <row r="34" spans="1:9" ht="17.25" customHeight="1" x14ac:dyDescent="0.25">
      <c r="A34" s="29"/>
      <c r="B34" s="13"/>
      <c r="C34" s="13" t="s">
        <v>8</v>
      </c>
      <c r="D34" s="13"/>
      <c r="E34" s="1">
        <v>1500</v>
      </c>
      <c r="F34" s="13"/>
      <c r="G34" s="13"/>
      <c r="H34" s="13"/>
      <c r="I34" s="29"/>
    </row>
    <row r="35" spans="1:9" x14ac:dyDescent="0.25">
      <c r="A35" s="29"/>
      <c r="B35" s="13"/>
      <c r="C35" s="13"/>
      <c r="D35" s="13"/>
      <c r="E35" s="13"/>
      <c r="F35" s="13"/>
      <c r="G35" s="13"/>
      <c r="H35" s="13"/>
      <c r="I35" s="29"/>
    </row>
    <row r="36" spans="1:9" ht="15.75" thickBot="1" x14ac:dyDescent="0.3">
      <c r="A36" s="29"/>
      <c r="B36" s="13"/>
      <c r="C36" s="14" t="s">
        <v>9</v>
      </c>
      <c r="D36" s="13"/>
      <c r="E36" s="15">
        <f>SUM(SUM(PRODUCT(E32,E30),PRODUCT(E33,E30)),E34,E31)</f>
        <v>3556.521739130435</v>
      </c>
      <c r="F36" s="13"/>
      <c r="G36" s="13"/>
      <c r="H36" s="13"/>
      <c r="I36" s="29"/>
    </row>
    <row r="37" spans="1:9" x14ac:dyDescent="0.25">
      <c r="A37" s="29"/>
      <c r="B37" s="13"/>
      <c r="C37" s="13"/>
      <c r="D37" s="13"/>
      <c r="E37" s="13"/>
      <c r="F37" s="13"/>
      <c r="G37" s="13"/>
      <c r="H37" s="13"/>
      <c r="I37" s="29"/>
    </row>
    <row r="38" spans="1:9" ht="19.5" customHeight="1" x14ac:dyDescent="0.25">
      <c r="A38" s="29"/>
      <c r="B38" s="35" t="s">
        <v>10</v>
      </c>
      <c r="C38" s="35"/>
      <c r="D38" s="35"/>
      <c r="E38" s="35"/>
      <c r="F38" s="35"/>
      <c r="G38" s="35"/>
      <c r="H38" s="35"/>
      <c r="I38" s="29"/>
    </row>
    <row r="39" spans="1:9" ht="15.75" x14ac:dyDescent="0.25">
      <c r="A39" s="29"/>
      <c r="B39" s="7"/>
      <c r="C39" s="7"/>
      <c r="D39" s="7"/>
      <c r="E39" s="7"/>
      <c r="F39" s="7"/>
      <c r="G39" s="7"/>
      <c r="H39" s="7"/>
      <c r="I39" s="29"/>
    </row>
    <row r="40" spans="1:9" ht="17.25" customHeight="1" x14ac:dyDescent="0.25">
      <c r="A40" s="29"/>
      <c r="B40" s="16"/>
      <c r="C40" s="16" t="s">
        <v>11</v>
      </c>
      <c r="D40" s="16"/>
      <c r="E40" s="8">
        <v>180000</v>
      </c>
      <c r="F40" s="16"/>
      <c r="G40" s="16"/>
      <c r="H40" s="16"/>
      <c r="I40" s="29"/>
    </row>
    <row r="41" spans="1:9" ht="17.25" customHeight="1" x14ac:dyDescent="0.25">
      <c r="A41" s="29"/>
      <c r="B41" s="16"/>
      <c r="C41" s="16" t="s">
        <v>12</v>
      </c>
      <c r="D41" s="16"/>
      <c r="E41" s="9">
        <f>E40/230</f>
        <v>782.60869565217388</v>
      </c>
      <c r="F41" s="16"/>
      <c r="G41" s="32" t="s">
        <v>0</v>
      </c>
      <c r="H41" s="16"/>
      <c r="I41" s="29"/>
    </row>
    <row r="42" spans="1:9" ht="17.25" customHeight="1" x14ac:dyDescent="0.25">
      <c r="A42" s="29"/>
      <c r="B42" s="16"/>
      <c r="C42" s="16" t="s">
        <v>13</v>
      </c>
      <c r="D42" s="16"/>
      <c r="E42" s="10">
        <v>3</v>
      </c>
      <c r="F42" s="16"/>
      <c r="G42" s="16"/>
      <c r="H42" s="16"/>
      <c r="I42" s="29"/>
    </row>
    <row r="43" spans="1:9" x14ac:dyDescent="0.25">
      <c r="A43" s="29"/>
      <c r="B43" s="16"/>
      <c r="C43" s="16"/>
      <c r="D43" s="16"/>
      <c r="E43" s="16"/>
      <c r="F43" s="16"/>
      <c r="G43" s="16"/>
      <c r="H43" s="16"/>
      <c r="I43" s="29"/>
    </row>
    <row r="44" spans="1:9" ht="15.75" thickBot="1" x14ac:dyDescent="0.3">
      <c r="A44" s="29"/>
      <c r="B44" s="13"/>
      <c r="C44" s="14" t="s">
        <v>14</v>
      </c>
      <c r="D44" s="13"/>
      <c r="E44" s="15">
        <f>PRODUCT(E42,E41)</f>
        <v>2347.8260869565215</v>
      </c>
      <c r="F44" s="13"/>
      <c r="G44" s="13"/>
      <c r="H44" s="13"/>
      <c r="I44" s="29"/>
    </row>
    <row r="45" spans="1:9" x14ac:dyDescent="0.25">
      <c r="A45" s="29"/>
      <c r="B45" s="13"/>
      <c r="C45" s="13"/>
      <c r="D45" s="13"/>
      <c r="E45" s="13"/>
      <c r="F45" s="13"/>
      <c r="G45" s="13"/>
      <c r="H45" s="13"/>
      <c r="I45" s="29"/>
    </row>
    <row r="46" spans="1:9" ht="36" customHeight="1" x14ac:dyDescent="0.25">
      <c r="A46" s="29"/>
      <c r="B46" s="41" t="s">
        <v>45</v>
      </c>
      <c r="C46" s="35"/>
      <c r="D46" s="35"/>
      <c r="E46" s="35"/>
      <c r="F46" s="35"/>
      <c r="G46" s="35"/>
      <c r="H46" s="35"/>
      <c r="I46" s="29"/>
    </row>
    <row r="47" spans="1:9" ht="15.75" x14ac:dyDescent="0.25">
      <c r="A47" s="29"/>
      <c r="B47" s="7"/>
      <c r="C47" s="7"/>
      <c r="D47" s="7"/>
      <c r="E47" s="7"/>
      <c r="F47" s="7"/>
      <c r="G47" s="7"/>
      <c r="H47" s="7"/>
      <c r="I47" s="29"/>
    </row>
    <row r="48" spans="1:9" x14ac:dyDescent="0.25">
      <c r="A48" s="29"/>
      <c r="B48" s="13"/>
      <c r="C48" s="13" t="s">
        <v>36</v>
      </c>
      <c r="D48" s="13"/>
      <c r="E48" s="2">
        <f>E10</f>
        <v>521.73913043478262</v>
      </c>
      <c r="F48" s="13"/>
      <c r="G48" s="13"/>
      <c r="H48" s="13"/>
      <c r="I48" s="29"/>
    </row>
    <row r="49" spans="1:9" x14ac:dyDescent="0.25">
      <c r="A49" s="29"/>
      <c r="B49" s="13"/>
      <c r="C49" s="13"/>
      <c r="D49" s="13"/>
      <c r="E49" s="2"/>
      <c r="F49" s="13"/>
      <c r="G49" s="13"/>
      <c r="H49" s="13"/>
      <c r="I49" s="29"/>
    </row>
    <row r="50" spans="1:9" ht="15.75" thickBot="1" x14ac:dyDescent="0.3">
      <c r="A50" s="29"/>
      <c r="B50" s="13"/>
      <c r="C50" s="14" t="s">
        <v>15</v>
      </c>
      <c r="D50" s="13"/>
      <c r="E50" s="15">
        <f>E48*58*0.5</f>
        <v>15130.434782608696</v>
      </c>
      <c r="F50" s="13"/>
      <c r="G50" s="31" t="s">
        <v>46</v>
      </c>
      <c r="H50" s="13"/>
      <c r="I50" s="29"/>
    </row>
    <row r="51" spans="1:9" x14ac:dyDescent="0.25">
      <c r="A51" s="29"/>
      <c r="B51" s="13"/>
      <c r="C51" s="13"/>
      <c r="D51" s="13"/>
      <c r="E51" s="13"/>
      <c r="F51" s="13"/>
      <c r="G51" s="13"/>
      <c r="H51" s="13"/>
      <c r="I51" s="29"/>
    </row>
    <row r="52" spans="1:9" ht="20.25" customHeight="1" x14ac:dyDescent="0.25">
      <c r="A52" s="29"/>
      <c r="B52" s="35" t="s">
        <v>17</v>
      </c>
      <c r="C52" s="35"/>
      <c r="D52" s="35"/>
      <c r="E52" s="35"/>
      <c r="F52" s="35"/>
      <c r="G52" s="35"/>
      <c r="H52" s="35"/>
      <c r="I52" s="29"/>
    </row>
    <row r="53" spans="1:9" ht="15.75" x14ac:dyDescent="0.25">
      <c r="A53" s="29"/>
      <c r="B53" s="7"/>
      <c r="C53" s="7"/>
      <c r="D53" s="7"/>
      <c r="E53" s="7"/>
      <c r="F53" s="7"/>
      <c r="G53" s="7"/>
      <c r="H53" s="7"/>
      <c r="I53" s="29"/>
    </row>
    <row r="54" spans="1:9" ht="16.5" customHeight="1" x14ac:dyDescent="0.25">
      <c r="A54" s="29"/>
      <c r="B54" s="13"/>
      <c r="C54" s="13" t="s">
        <v>19</v>
      </c>
      <c r="D54" s="13"/>
      <c r="E54" s="2">
        <f>SUM(E50,E44,E36,E25,E18)</f>
        <v>47121.739130434784</v>
      </c>
      <c r="F54" s="13"/>
      <c r="G54" s="13"/>
      <c r="H54" s="13"/>
      <c r="I54" s="29"/>
    </row>
    <row r="55" spans="1:9" ht="16.5" customHeight="1" x14ac:dyDescent="0.25">
      <c r="A55" s="29"/>
      <c r="B55" s="13"/>
      <c r="C55" s="13" t="s">
        <v>18</v>
      </c>
      <c r="D55" s="13"/>
      <c r="E55" s="3">
        <v>10</v>
      </c>
      <c r="F55" s="16"/>
      <c r="G55" s="13"/>
      <c r="H55" s="13"/>
      <c r="I55" s="29"/>
    </row>
    <row r="56" spans="1:9" x14ac:dyDescent="0.25">
      <c r="A56" s="29"/>
      <c r="B56" s="13"/>
      <c r="C56" s="13"/>
      <c r="D56" s="13"/>
      <c r="E56" s="16"/>
      <c r="F56" s="16"/>
      <c r="G56" s="16"/>
      <c r="H56" s="13"/>
      <c r="I56" s="29"/>
    </row>
    <row r="57" spans="1:9" ht="18.75" thickBot="1" x14ac:dyDescent="0.3">
      <c r="A57" s="29"/>
      <c r="B57" s="13"/>
      <c r="C57" s="17" t="s">
        <v>26</v>
      </c>
      <c r="D57" s="13"/>
      <c r="E57" s="18">
        <f>PRODUCT(E54:E55)</f>
        <v>471217.39130434784</v>
      </c>
      <c r="F57" s="19"/>
      <c r="G57" s="19"/>
      <c r="H57" s="13"/>
      <c r="I57" s="29"/>
    </row>
    <row r="58" spans="1:9" x14ac:dyDescent="0.25">
      <c r="A58" s="29"/>
      <c r="B58" s="13"/>
      <c r="C58" s="13"/>
      <c r="D58" s="13"/>
      <c r="E58" s="13"/>
      <c r="F58" s="13"/>
      <c r="G58" s="13"/>
      <c r="H58" s="13"/>
      <c r="I58" s="29"/>
    </row>
    <row r="59" spans="1:9" ht="15.75" customHeight="1" x14ac:dyDescent="0.25">
      <c r="A59" s="29"/>
      <c r="B59" s="30"/>
      <c r="C59" s="30"/>
      <c r="D59" s="30"/>
      <c r="E59" s="30"/>
      <c r="F59" s="30"/>
      <c r="G59" s="30"/>
      <c r="H59" s="30"/>
      <c r="I59" s="29"/>
    </row>
    <row r="60" spans="1:9" ht="30.75" customHeight="1" x14ac:dyDescent="0.25">
      <c r="A60" s="29"/>
      <c r="B60" s="39" t="s">
        <v>38</v>
      </c>
      <c r="C60" s="39"/>
      <c r="D60" s="39"/>
      <c r="E60" s="39"/>
      <c r="F60" s="39"/>
      <c r="G60" s="39"/>
      <c r="H60" s="39"/>
      <c r="I60" s="29"/>
    </row>
    <row r="61" spans="1:9" x14ac:dyDescent="0.25">
      <c r="A61" s="29"/>
      <c r="B61" s="4"/>
      <c r="C61" s="4"/>
      <c r="D61" s="4"/>
      <c r="E61" s="5"/>
      <c r="F61" s="4"/>
      <c r="G61" s="4"/>
      <c r="H61" s="4"/>
      <c r="I61" s="29"/>
    </row>
    <row r="62" spans="1:9" x14ac:dyDescent="0.25">
      <c r="A62" s="29"/>
      <c r="B62" s="4"/>
      <c r="C62" s="4" t="s">
        <v>37</v>
      </c>
      <c r="D62" s="4"/>
      <c r="E62" s="4"/>
      <c r="F62" s="11"/>
      <c r="G62" s="4"/>
      <c r="H62" s="4"/>
      <c r="I62" s="29"/>
    </row>
    <row r="63" spans="1:9" x14ac:dyDescent="0.25">
      <c r="A63" s="29"/>
      <c r="B63" s="4"/>
      <c r="C63" s="4"/>
      <c r="D63" s="4"/>
      <c r="E63" s="4"/>
      <c r="F63" s="4"/>
      <c r="G63" s="4"/>
      <c r="H63" s="4"/>
      <c r="I63" s="29"/>
    </row>
    <row r="64" spans="1:9" ht="16.5" thickBot="1" x14ac:dyDescent="0.3">
      <c r="A64" s="29"/>
      <c r="B64" s="4"/>
      <c r="C64" s="20" t="s">
        <v>39</v>
      </c>
      <c r="D64" s="40">
        <f>E57*0.2</f>
        <v>94243.478260869568</v>
      </c>
      <c r="E64" s="40"/>
      <c r="F64" s="40"/>
      <c r="G64" s="21"/>
      <c r="H64" s="4"/>
      <c r="I64" s="29"/>
    </row>
    <row r="65" spans="1:11" ht="15" thickTop="1" x14ac:dyDescent="0.25">
      <c r="A65" s="29"/>
      <c r="B65" s="4"/>
      <c r="C65" s="4"/>
      <c r="D65" s="4"/>
      <c r="E65" s="4"/>
      <c r="F65" s="4"/>
      <c r="G65" s="4"/>
      <c r="H65" s="4"/>
      <c r="I65" s="29"/>
    </row>
    <row r="66" spans="1:11" x14ac:dyDescent="0.25">
      <c r="A66" s="29"/>
      <c r="B66" s="29"/>
      <c r="C66" s="29"/>
      <c r="D66" s="29"/>
      <c r="E66" s="29"/>
      <c r="F66" s="29"/>
      <c r="G66" s="29"/>
      <c r="H66" s="29"/>
      <c r="I66" s="29"/>
    </row>
    <row r="67" spans="1:11" ht="47.25" customHeight="1" x14ac:dyDescent="0.25">
      <c r="A67" s="29"/>
      <c r="B67" s="36" t="s">
        <v>50</v>
      </c>
      <c r="C67" s="37"/>
      <c r="D67" s="37"/>
      <c r="E67" s="37"/>
      <c r="F67" s="37"/>
      <c r="G67" s="37"/>
      <c r="H67" s="37"/>
      <c r="I67" s="29"/>
    </row>
    <row r="68" spans="1:11" x14ac:dyDescent="0.25">
      <c r="A68" s="29"/>
      <c r="B68" s="4"/>
      <c r="C68" s="4"/>
      <c r="D68" s="4"/>
      <c r="E68" s="4"/>
      <c r="F68" s="4"/>
      <c r="G68" s="4"/>
      <c r="H68" s="4"/>
      <c r="I68" s="29"/>
    </row>
    <row r="69" spans="1:11" ht="27" customHeight="1" x14ac:dyDescent="0.25">
      <c r="A69" s="29"/>
      <c r="B69" s="4"/>
      <c r="C69" s="4" t="s">
        <v>27</v>
      </c>
      <c r="D69" s="4"/>
      <c r="E69" s="5">
        <f>0.4*E9</f>
        <v>48000</v>
      </c>
      <c r="F69" s="4"/>
      <c r="G69" s="43" t="s">
        <v>48</v>
      </c>
      <c r="H69" s="44"/>
      <c r="I69" s="29"/>
    </row>
    <row r="70" spans="1:11" x14ac:dyDescent="0.25">
      <c r="A70" s="29"/>
      <c r="B70" s="4"/>
      <c r="C70" s="4" t="s">
        <v>30</v>
      </c>
      <c r="D70" s="4"/>
      <c r="E70" s="3">
        <v>10</v>
      </c>
      <c r="F70" s="4"/>
      <c r="G70" s="4"/>
      <c r="H70" s="4"/>
      <c r="I70" s="29"/>
    </row>
    <row r="71" spans="1:11" x14ac:dyDescent="0.25">
      <c r="A71" s="29"/>
      <c r="B71" s="4"/>
      <c r="C71" s="4"/>
      <c r="D71" s="4"/>
      <c r="E71" s="4"/>
      <c r="F71" s="4"/>
      <c r="G71" s="4"/>
      <c r="H71" s="4"/>
      <c r="I71" s="29"/>
    </row>
    <row r="72" spans="1:11" ht="16.5" thickBot="1" x14ac:dyDescent="0.3">
      <c r="A72" s="29"/>
      <c r="B72" s="4"/>
      <c r="C72" s="4" t="s">
        <v>28</v>
      </c>
      <c r="D72" s="40">
        <f>PRODUCT(E69:E70)</f>
        <v>480000</v>
      </c>
      <c r="E72" s="40"/>
      <c r="F72" s="40"/>
      <c r="G72" s="47" t="s">
        <v>29</v>
      </c>
      <c r="H72" s="47"/>
      <c r="I72" s="29"/>
    </row>
    <row r="73" spans="1:11" ht="15" thickTop="1" x14ac:dyDescent="0.25">
      <c r="A73" s="29"/>
      <c r="B73" s="4"/>
      <c r="C73" s="4"/>
      <c r="D73" s="4"/>
      <c r="E73" s="4"/>
      <c r="F73" s="4"/>
      <c r="G73" s="4"/>
      <c r="H73" s="4"/>
      <c r="I73" s="29"/>
    </row>
    <row r="74" spans="1:11" x14ac:dyDescent="0.25">
      <c r="A74" s="29"/>
      <c r="B74" s="29"/>
      <c r="C74" s="29"/>
      <c r="D74" s="29"/>
      <c r="E74" s="29"/>
      <c r="F74" s="29"/>
      <c r="G74" s="29"/>
      <c r="H74" s="29"/>
      <c r="I74" s="29"/>
      <c r="K74" s="22"/>
    </row>
    <row r="75" spans="1:11" ht="10.5" customHeight="1" x14ac:dyDescent="0.25">
      <c r="A75" s="23"/>
      <c r="B75" s="23"/>
      <c r="C75" s="23"/>
      <c r="D75" s="23"/>
      <c r="E75" s="23"/>
      <c r="F75" s="23"/>
      <c r="G75" s="23"/>
      <c r="H75" s="23"/>
      <c r="I75" s="23"/>
    </row>
    <row r="76" spans="1:11" ht="39" customHeight="1" x14ac:dyDescent="0.25">
      <c r="A76" s="23"/>
      <c r="B76" s="45" t="s">
        <v>40</v>
      </c>
      <c r="C76" s="45"/>
      <c r="D76" s="45"/>
      <c r="E76" s="45"/>
      <c r="F76" s="45"/>
      <c r="G76" s="45"/>
      <c r="H76" s="45"/>
      <c r="I76" s="23"/>
    </row>
    <row r="77" spans="1:11" x14ac:dyDescent="0.25">
      <c r="A77" s="23"/>
      <c r="B77" s="24"/>
      <c r="C77" s="24"/>
      <c r="D77" s="24"/>
      <c r="E77" s="24"/>
      <c r="F77" s="24"/>
      <c r="G77" s="24"/>
      <c r="H77" s="24"/>
      <c r="I77" s="23"/>
    </row>
    <row r="78" spans="1:11" ht="18" x14ac:dyDescent="0.25">
      <c r="A78" s="23"/>
      <c r="B78" s="24"/>
      <c r="C78" s="25" t="s">
        <v>41</v>
      </c>
      <c r="D78" s="24"/>
      <c r="E78" s="46">
        <f>SUM(D72,D64)</f>
        <v>574243.47826086963</v>
      </c>
      <c r="F78" s="46"/>
      <c r="G78" s="46"/>
      <c r="H78" s="24"/>
      <c r="I78" s="23"/>
    </row>
    <row r="79" spans="1:11" x14ac:dyDescent="0.25">
      <c r="A79" s="23"/>
      <c r="B79" s="24"/>
      <c r="C79" s="24"/>
      <c r="D79" s="24"/>
      <c r="E79" s="24"/>
      <c r="F79" s="24"/>
      <c r="G79" s="24"/>
      <c r="H79" s="24"/>
      <c r="I79" s="23"/>
    </row>
    <row r="80" spans="1:11" ht="10.5" customHeight="1" x14ac:dyDescent="0.25">
      <c r="A80" s="23"/>
      <c r="B80" s="23"/>
      <c r="C80" s="23"/>
      <c r="D80" s="23"/>
      <c r="E80" s="23"/>
      <c r="F80" s="23"/>
      <c r="G80" s="23"/>
      <c r="H80" s="26"/>
      <c r="I80" s="26"/>
    </row>
    <row r="81" spans="9:9" x14ac:dyDescent="0.25">
      <c r="I81" s="28"/>
    </row>
  </sheetData>
  <sheetProtection algorithmName="SHA-512" hashValue="LVfE1d15DmOPZg2MJUGgpAqP2W3e6jJUpmkSp3VRC+hLxPA020H+hdXbs1oTJmpEy9PzIHyqeqJWEaOj+FwfEA==" saltValue="8z0RSTZJQxe63ZdhciBNeA==" spinCount="100000" sheet="1" scenarios="1"/>
  <protectedRanges>
    <protectedRange sqref="B76" name="Range11"/>
    <protectedRange sqref="B2:B3" name="Range10"/>
    <protectedRange sqref="E70" name="Range1"/>
    <protectedRange sqref="E55" name="Range2"/>
    <protectedRange sqref="E42" name="Range3"/>
    <protectedRange sqref="E40" name="Range4"/>
    <protectedRange sqref="E31:E34" name="Range5"/>
    <protectedRange sqref="E29" name="Range6"/>
    <protectedRange sqref="E22" name="Range7"/>
    <protectedRange sqref="E14" name="Range8"/>
    <protectedRange sqref="E9" name="Range9"/>
  </protectedRanges>
  <mergeCells count="18">
    <mergeCell ref="G69:H69"/>
    <mergeCell ref="B76:H76"/>
    <mergeCell ref="E78:G78"/>
    <mergeCell ref="D72:F72"/>
    <mergeCell ref="G72:H72"/>
    <mergeCell ref="B52:H52"/>
    <mergeCell ref="B67:H67"/>
    <mergeCell ref="B2:H2"/>
    <mergeCell ref="B60:H60"/>
    <mergeCell ref="D64:F64"/>
    <mergeCell ref="B6:H6"/>
    <mergeCell ref="B7:H7"/>
    <mergeCell ref="B12:H12"/>
    <mergeCell ref="B20:H20"/>
    <mergeCell ref="B27:H27"/>
    <mergeCell ref="B38:H38"/>
    <mergeCell ref="B46:H46"/>
    <mergeCell ref="B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6" sqref="A6"/>
    </sheetView>
  </sheetViews>
  <sheetFormatPr defaultRowHeight="15" x14ac:dyDescent="0.25"/>
  <cols>
    <col min="1" max="1" width="37.140625" customWidth="1"/>
    <col min="2" max="2" width="60.42578125" customWidth="1"/>
  </cols>
  <sheetData>
    <row r="1" spans="1:2" ht="21" x14ac:dyDescent="0.35">
      <c r="A1" s="49" t="s">
        <v>51</v>
      </c>
      <c r="B1" s="49"/>
    </row>
    <row r="2" spans="1:2" x14ac:dyDescent="0.25">
      <c r="A2" s="48" t="s">
        <v>53</v>
      </c>
      <c r="B2" s="48"/>
    </row>
    <row r="3" spans="1:2" s="34" customFormat="1" ht="28.5" customHeight="1" x14ac:dyDescent="0.25">
      <c r="A3" s="48" t="s">
        <v>52</v>
      </c>
      <c r="B3" s="48"/>
    </row>
  </sheetData>
  <mergeCells count="3">
    <mergeCell ref="A3:B3"/>
    <mergeCell ref="A2:B2"/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Business Case</vt:lpstr>
      <vt:lpstr>References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YeeHernT</dc:creator>
  <cp:lastModifiedBy>YeeHernT</cp:lastModifiedBy>
  <dcterms:created xsi:type="dcterms:W3CDTF">2017-10-17T04:07:23Z</dcterms:created>
  <dcterms:modified xsi:type="dcterms:W3CDTF">2018-01-08T07:14:15Z</dcterms:modified>
</cp:coreProperties>
</file>